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manueldelgado/Libro-CLV/materiales/cap04/"/>
    </mc:Choice>
  </mc:AlternateContent>
  <xr:revisionPtr revIDLastSave="0" documentId="13_ncr:1_{6B900F7B-7BF1-6A4F-AF94-C74089780846}" xr6:coauthVersionLast="47" xr6:coauthVersionMax="47" xr10:uidLastSave="{00000000-0000-0000-0000-000000000000}"/>
  <bookViews>
    <workbookView xWindow="11600" yWindow="2640" windowWidth="24380" windowHeight="18960" tabRatio="500" xr2:uid="{00000000-000D-0000-FFFF-FFFF00000000}"/>
  </bookViews>
  <sheets>
    <sheet name="Léeme" sheetId="1" r:id="rId1"/>
    <sheet name="Parámetros" sheetId="2" r:id="rId2"/>
    <sheet name="Cálculo" sheetId="3" r:id="rId3"/>
    <sheet name="Resumen" sheetId="4" r:id="rId4"/>
  </sheets>
  <definedNames>
    <definedName name="alpha_o">Parámetros!$C$17</definedName>
    <definedName name="_xlnm.Print_Area" localSheetId="2">Cálculo!$A$1:$H$39</definedName>
    <definedName name="_xlnm.Print_Area" localSheetId="0">Léeme!$A$1:$C$28</definedName>
    <definedName name="_xlnm.Print_Area" localSheetId="1">Parámetros!$A$1:$D$21</definedName>
    <definedName name="_xlnm.Print_Area" localSheetId="3">Resumen!$A$1:$H$32</definedName>
    <definedName name="d_disc">Parámetros!$C$6</definedName>
    <definedName name="drop_lin">Parámetros!$C$14</definedName>
    <definedName name="M_marg">Parámetros!$C$5</definedName>
    <definedName name="P0_lin">Parámetros!$C$13</definedName>
    <definedName name="r_const">Parámetros!$C$10</definedName>
    <definedName name="r_leal">Parámetros!$C$18</definedName>
    <definedName name="r_nolea">Parámetros!$C$19</definedName>
    <definedName name="T_horiz">Parámetros!$C$7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 i="4" l="1"/>
  <c r="D5" i="4"/>
  <c r="C5" i="4"/>
  <c r="H35" i="3"/>
  <c r="G35" i="3"/>
  <c r="F35" i="3"/>
  <c r="E35" i="3"/>
  <c r="D35" i="3"/>
  <c r="C35" i="3"/>
  <c r="B35" i="3"/>
  <c r="H34" i="3"/>
  <c r="G34" i="3"/>
  <c r="F34" i="3"/>
  <c r="E34" i="3"/>
  <c r="D34" i="3"/>
  <c r="C34" i="3"/>
  <c r="B34" i="3"/>
  <c r="H33" i="3"/>
  <c r="G33" i="3"/>
  <c r="F33" i="3"/>
  <c r="E33" i="3"/>
  <c r="D33" i="3"/>
  <c r="C33" i="3"/>
  <c r="B33" i="3"/>
  <c r="H32" i="3"/>
  <c r="G32" i="3"/>
  <c r="F32" i="3"/>
  <c r="E32" i="3"/>
  <c r="D32" i="3"/>
  <c r="C32" i="3"/>
  <c r="B32" i="3"/>
  <c r="H31" i="3"/>
  <c r="G31" i="3"/>
  <c r="F31" i="3"/>
  <c r="E31" i="3"/>
  <c r="D31" i="3"/>
  <c r="C31" i="3"/>
  <c r="B31" i="3"/>
  <c r="H30" i="3"/>
  <c r="G30" i="3"/>
  <c r="F30" i="3"/>
  <c r="E30" i="3"/>
  <c r="D30" i="3"/>
  <c r="C30" i="3"/>
  <c r="B30" i="3"/>
  <c r="H29" i="3"/>
  <c r="G29" i="3"/>
  <c r="F29" i="3"/>
  <c r="E29" i="3"/>
  <c r="D29" i="3"/>
  <c r="C29" i="3"/>
  <c r="B29" i="3"/>
  <c r="H28" i="3"/>
  <c r="G28" i="3"/>
  <c r="F28" i="3"/>
  <c r="E28" i="3"/>
  <c r="D28" i="3"/>
  <c r="C28" i="3"/>
  <c r="B28" i="3"/>
  <c r="H27" i="3"/>
  <c r="G27" i="3"/>
  <c r="F27" i="3"/>
  <c r="E27" i="3"/>
  <c r="D27" i="3"/>
  <c r="C27" i="3"/>
  <c r="B27" i="3"/>
  <c r="H26" i="3"/>
  <c r="G26" i="3"/>
  <c r="F26" i="3"/>
  <c r="E26" i="3"/>
  <c r="D26" i="3"/>
  <c r="C26" i="3"/>
  <c r="B26" i="3"/>
  <c r="H25" i="3"/>
  <c r="G25" i="3"/>
  <c r="F25" i="3"/>
  <c r="E25" i="3"/>
  <c r="D25" i="3"/>
  <c r="C25" i="3"/>
  <c r="B25" i="3"/>
  <c r="H24" i="3"/>
  <c r="G24" i="3"/>
  <c r="F24" i="3"/>
  <c r="E24" i="3"/>
  <c r="D24" i="3"/>
  <c r="C24" i="3"/>
  <c r="B24" i="3"/>
  <c r="H23" i="3"/>
  <c r="G23" i="3"/>
  <c r="F23" i="3"/>
  <c r="E23" i="3"/>
  <c r="D23" i="3"/>
  <c r="C23" i="3"/>
  <c r="B23" i="3"/>
  <c r="H22" i="3"/>
  <c r="G22" i="3"/>
  <c r="F22" i="3"/>
  <c r="E22" i="3"/>
  <c r="D22" i="3"/>
  <c r="C22" i="3"/>
  <c r="B22" i="3"/>
  <c r="H21" i="3"/>
  <c r="G21" i="3"/>
  <c r="F21" i="3"/>
  <c r="E21" i="3"/>
  <c r="D21" i="3"/>
  <c r="C21" i="3"/>
  <c r="B21" i="3"/>
  <c r="H20" i="3"/>
  <c r="G20" i="3"/>
  <c r="F20" i="3"/>
  <c r="E20" i="3"/>
  <c r="D20" i="3"/>
  <c r="C20" i="3"/>
  <c r="B20" i="3"/>
  <c r="H19" i="3"/>
  <c r="G19" i="3"/>
  <c r="F19" i="3"/>
  <c r="E19" i="3"/>
  <c r="D19" i="3"/>
  <c r="C19" i="3"/>
  <c r="B19" i="3"/>
  <c r="H18" i="3"/>
  <c r="G18" i="3"/>
  <c r="F18" i="3"/>
  <c r="E18" i="3"/>
  <c r="D18" i="3"/>
  <c r="C18" i="3"/>
  <c r="B18" i="3"/>
  <c r="H17" i="3"/>
  <c r="G17" i="3"/>
  <c r="F17" i="3"/>
  <c r="E17" i="3"/>
  <c r="D17" i="3"/>
  <c r="C17" i="3"/>
  <c r="B17" i="3"/>
  <c r="H16" i="3"/>
  <c r="G16" i="3"/>
  <c r="F16" i="3"/>
  <c r="E16" i="3"/>
  <c r="D16" i="3"/>
  <c r="C16" i="3"/>
  <c r="B16" i="3"/>
  <c r="F15" i="3"/>
  <c r="E15" i="3"/>
  <c r="D15" i="3"/>
  <c r="H15" i="3" s="1"/>
  <c r="C15" i="3"/>
  <c r="G15" i="3" s="1"/>
  <c r="B15" i="3"/>
  <c r="H14" i="3"/>
  <c r="G14" i="3"/>
  <c r="E14" i="3"/>
  <c r="D14" i="3"/>
  <c r="C14" i="3"/>
  <c r="B14" i="3"/>
  <c r="F14" i="3" s="1"/>
  <c r="E13" i="3"/>
  <c r="G13" i="3" s="1"/>
  <c r="D13" i="3"/>
  <c r="H13" i="3" s="1"/>
  <c r="C13" i="3"/>
  <c r="B13" i="3"/>
  <c r="E12" i="3"/>
  <c r="G12" i="3" s="1"/>
  <c r="D12" i="3"/>
  <c r="C12" i="3"/>
  <c r="B12" i="3"/>
  <c r="F12" i="3" s="1"/>
  <c r="H11" i="3"/>
  <c r="E11" i="3"/>
  <c r="D11" i="3"/>
  <c r="C11" i="3"/>
  <c r="G11" i="3" s="1"/>
  <c r="B11" i="3"/>
  <c r="F11" i="3" s="1"/>
  <c r="E10" i="3"/>
  <c r="H10" i="3" s="1"/>
  <c r="D10" i="3"/>
  <c r="C10" i="3"/>
  <c r="B10" i="3"/>
  <c r="H9" i="3"/>
  <c r="E9" i="3"/>
  <c r="D9" i="3"/>
  <c r="C9" i="3"/>
  <c r="G9" i="3" s="1"/>
  <c r="B9" i="3"/>
  <c r="F9" i="3" s="1"/>
  <c r="E8" i="3"/>
  <c r="D8" i="3"/>
  <c r="H8" i="3" s="1"/>
  <c r="C8" i="3"/>
  <c r="G8" i="3" s="1"/>
  <c r="B8" i="3"/>
  <c r="F8" i="3" s="1"/>
  <c r="H7" i="3"/>
  <c r="G7" i="3"/>
  <c r="F7" i="3"/>
  <c r="E7" i="3"/>
  <c r="D7" i="3"/>
  <c r="C7" i="3"/>
  <c r="B7" i="3"/>
  <c r="E6" i="3"/>
  <c r="F6" i="3" s="1"/>
  <c r="D6" i="3"/>
  <c r="H6" i="3" s="1"/>
  <c r="C6" i="3"/>
  <c r="G6" i="3" s="1"/>
  <c r="B6" i="3"/>
  <c r="H5" i="3"/>
  <c r="G5" i="3"/>
  <c r="F5" i="3"/>
  <c r="E5" i="3"/>
  <c r="D5" i="3"/>
  <c r="C5" i="3"/>
  <c r="B5" i="3"/>
  <c r="F10" i="3" l="1"/>
  <c r="F37" i="3" s="1"/>
  <c r="C6" i="4" s="1"/>
  <c r="G10" i="3"/>
  <c r="G37" i="3" s="1"/>
  <c r="D6" i="4" s="1"/>
  <c r="D7" i="4" s="1"/>
  <c r="F13" i="3"/>
  <c r="H12" i="3"/>
  <c r="H37" i="3" s="1"/>
  <c r="E6" i="4" s="1"/>
  <c r="E7" i="4" s="1"/>
</calcChain>
</file>

<file path=xl/sharedStrings.xml><?xml version="1.0" encoding="utf-8"?>
<sst xmlns="http://schemas.openxmlformats.org/spreadsheetml/2006/main" count="70" uniqueCount="70">
  <si>
    <t>Curva de retención y CLV — Ejercicio interactivo</t>
  </si>
  <si>
    <t>Este libro de Excel reproduce los cálculos que están detrás de la figura del capítulo y, sobre todo, te deja tocarlos. Los parámetros por defecto son los mismos que aparecen en la figura, así que abrir el archivo equivale a ver la figura por dentro.</t>
  </si>
  <si>
    <t>¿Qué hay en cada hoja?</t>
  </si>
  <si>
    <t>Parámetros — las palancas</t>
  </si>
  <si>
    <t>Aquí cambias el margen, la tasa de descuento, el horizonte y los parámetros de cada una de las tres curvas. Las celdas tocables están en azul sobre fondo amarillo. Todo lo demás se actualiza al instante.</t>
  </si>
  <si>
    <t>Cálculo — el motor</t>
  </si>
  <si>
    <t>Tabla año a año (t = 0 a t = 30) con todas las fórmulas a la vista. Es la parte que normalmente queda escondida en una hoja de cálculo "chula pero opaca": aquí está expuesta a propósito. Pulsa cualquier celda para ver la fórmula y entender de dónde sale el número.</t>
  </si>
  <si>
    <t>Resumen — el veredicto</t>
  </si>
  <si>
    <t>Vida media implícita y CLV de cada curva, con la diferencia relativa frente a la "constante". Incluye un gráfico que se actualiza al cambiar los parámetros.</t>
  </si>
  <si>
    <t>Qué te invito a hacer</t>
  </si>
  <si>
    <t>1.  Cambia la tasa de descuento d del 10% a un 5% y luego a un 15%. Mira cómo se mueve el CLV de las tres curvas. ¿Cuál es la más sensible?</t>
  </si>
  <si>
    <t>2.  Ajusta la retención constante r para que el CLV constante se acerque al observado. ¿Qué r te hace falta? Y ahora pregúntate: ¿esa r es realista en tu negocio?</t>
  </si>
  <si>
    <t>3.  Sube el horizonte T de 10 a 30 años. ¿Cuánto más CLV captas? ¿Compensa la complejidad operativa de proyectar tan lejos?</t>
  </si>
  <si>
    <t>4.  Mete la mano en la curva observada (mezcla 60/40). Si tu base es más leal (α = 80%), ¿qué pasa con el CLV? ¿Y si es menos leal?</t>
  </si>
  <si>
    <t>Una advertencia y una invitación</t>
  </si>
  <si>
    <t>El objetivo de este Excel es didáctico. Los números absolutos no significan nada (M = 100 es una unidad arbitraria); lo que importa son las diferencias relativas entre las tres curvas. Si quieres trasladar el ejercicio a tu negocio, sustituye los parámetros por los tuyos en la hoja "Parámetros".</t>
  </si>
  <si>
    <t>Y recuerda el leitmotiv del libro: decidir, documentar la decisión y dejar un rastro defendible. Este Excel es exactamente ese rastro para tu asunción de retención.</t>
  </si>
  <si>
    <t>Manuel Delgado · libro de Customer Lifetime Value · ejercicio asociado a la figura «cap04_curva_retencion_tres_formas».</t>
  </si>
  <si>
    <t>Parámetros del modelo</t>
  </si>
  <si>
    <t>Las celdas en azul sobre fondo amarillo claro son las que puedes cambiar. Todo lo demás se recalcula solo.</t>
  </si>
  <si>
    <t>Comunes a las tres curvas</t>
  </si>
  <si>
    <t>Margen anual (M)</t>
  </si>
  <si>
    <t>Unidad arbitraria; mantén el mismo M a lo largo del horizonte.</t>
  </si>
  <si>
    <t>Tasa de descuento (d)</t>
  </si>
  <si>
    <t>Anual. El 10% es una referencia razonable; tu CFO probablemente tiene su preferida.</t>
  </si>
  <si>
    <t>Horizonte T (años)</t>
  </si>
  <si>
    <t>Número de años que se suman al calcular el CLV.</t>
  </si>
  <si>
    <t>Curva 1 — Retención constante</t>
  </si>
  <si>
    <t>Tasa de retención (r)</t>
  </si>
  <si>
    <t>Constante en todo el horizonte: r₁ = r₂ = … = r. La asunción más extendida.</t>
  </si>
  <si>
    <t>Curva 2 — Retención decreciente lineal</t>
  </si>
  <si>
    <t>P(activo) en t = 0</t>
  </si>
  <si>
    <t>Habitualmente 100%: toda la cohorte está viva al captarla.</t>
  </si>
  <si>
    <t>Caída anual (en pp)</t>
  </si>
  <si>
    <t>Puntos porcentuales que cae la curva cada año.</t>
  </si>
  <si>
    <t>Curva 3 — Retención observada (mezcla de leales y no leales)</t>
  </si>
  <si>
    <t>Peso de los leales (α)</t>
  </si>
  <si>
    <t>Proporción de la cohorte con retención alta.</t>
  </si>
  <si>
    <t>Retención de los leales</t>
  </si>
  <si>
    <t>r de los clientes leales. Sobreviven mucho más allá del horizonte.</t>
  </si>
  <si>
    <t>Retención de los no leales</t>
  </si>
  <si>
    <t>r de los clientes que se van pronto. Se concentran en los primeros años.</t>
  </si>
  <si>
    <t>La curva observada se modela como una mezcla: P(t) = α · r_leal^t + (1−α) · r_no_leal^t. Es la formulación heterogénea más sencilla y reproduce la forma típica de caída inicial fuerte y aplanamiento posterior.</t>
  </si>
  <si>
    <t>Cálculo año a año</t>
  </si>
  <si>
    <t>Tabla con todas las fórmulas a la vista. Aquí no hay nada que cambiar; cambia los parámetros en la hoja anterior.</t>
  </si>
  <si>
    <t>t</t>
  </si>
  <si>
    <t>P(activo) constante</t>
  </si>
  <si>
    <t>P(activo) lineal</t>
  </si>
  <si>
    <t>P(activo) observada</t>
  </si>
  <si>
    <t>(1+d)^t</t>
  </si>
  <si>
    <t>Aporte CLV (constante)</t>
  </si>
  <si>
    <t>Aporte CLV (lineal)</t>
  </si>
  <si>
    <t>Aporte CLV (observada)</t>
  </si>
  <si>
    <t>CLV =</t>
  </si>
  <si>
    <t>Suma de las aportaciones para t = 1 hasta T (los años fuera del horizonte aportan 0).</t>
  </si>
  <si>
    <t>Decidir, documentar la decisión y dejar un rastro defendible: este es exactamente ese rastro para tu asunción de retención.</t>
  </si>
  <si>
    <t>Resumen: vida media y CLV</t>
  </si>
  <si>
    <t>Lo que cada forma de retención implica para el mismo cliente, manteniendo M, d y T constantes.</t>
  </si>
  <si>
    <t>Métrica</t>
  </si>
  <si>
    <t>Constante</t>
  </si>
  <si>
    <t>Lineal</t>
  </si>
  <si>
    <t>Observada</t>
  </si>
  <si>
    <t>Vida media (años)</t>
  </si>
  <si>
    <t>CLV en el horizonte T</t>
  </si>
  <si>
    <t>Δ vs. constante</t>
  </si>
  <si>
    <t>—</t>
  </si>
  <si>
    <t>El mismo cliente, distintas asunciones, CLV bien distintos.</t>
  </si>
  <si>
    <t>Las tres curvas, sobre el mismo eje</t>
  </si>
  <si>
    <t>Asumir retención constante cuando la realidad es de tipo "observada" infraestima sistemáticamente al cliente leal.</t>
  </si>
  <si>
    <t>"La retención no es constante". Material de apoyo del capítulo 4 del libro "Customer Lifetime Value (CLV). No todos tus clientes valen lo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</si>
</sst>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0\);\—"/>
    <numFmt numFmtId="167" formatCode="0.0"/>
    <numFmt numFmtId="168" formatCode="\+0%;\-0%;\—"/>
  </numFmts>
  <fonts count="12" x14ac:knownFonts="1">
    <font>
      <sz val="11"/>
      <color theme="1"/>
      <name val="Calibri"/>
      <family val="2"/>
      <charset val="1"/>
    </font>
    <font>
      <b/>
      <sz val="17"/>
      <color rgb="FFFFFFFF"/>
      <name val="Arial"/>
      <charset val="1"/>
    </font>
    <font>
      <i/>
      <sz val="10"/>
      <color rgb="FF595959"/>
      <name val="Arial"/>
      <charset val="1"/>
    </font>
    <font>
      <sz val="11"/>
      <color rgb="FF000000"/>
      <name val="Arial"/>
      <charset val="1"/>
    </font>
    <font>
      <b/>
      <sz val="11"/>
      <color rgb="FFFFFFFF"/>
      <name val="Arial"/>
      <charset val="1"/>
    </font>
    <font>
      <b/>
      <sz val="11"/>
      <color rgb="FF000000"/>
      <name val="Arial"/>
      <charset val="1"/>
    </font>
    <font>
      <i/>
      <sz val="11"/>
      <color rgb="FF000000"/>
      <name val="Arial"/>
      <charset val="1"/>
    </font>
    <font>
      <b/>
      <sz val="18"/>
      <color rgb="FFFFFFFF"/>
      <name val="Arial"/>
      <charset val="1"/>
    </font>
    <font>
      <b/>
      <sz val="11"/>
      <color rgb="FF0000FF"/>
      <name val="Arial"/>
      <charset val="1"/>
    </font>
    <font>
      <b/>
      <sz val="12"/>
      <color rgb="FF000000"/>
      <name val="Arial"/>
      <charset val="1"/>
    </font>
    <font>
      <b/>
      <sz val="11"/>
      <color rgb="FF008000"/>
      <name val="Arial"/>
      <charset val="1"/>
    </font>
    <font>
      <i/>
      <sz val="10"/>
      <color rgb="FF595959"/>
      <name val="Arial"/>
      <family val="2"/>
    </font>
  </fonts>
  <fills count="8">
    <fill>
      <patternFill patternType="none"/>
    </fill>
    <fill>
      <patternFill patternType="gray125"/>
    </fill>
    <fill>
      <patternFill patternType="solid">
        <fgColor rgb="FF000000"/>
        <bgColor rgb="FF003300"/>
      </patternFill>
    </fill>
    <fill>
      <patternFill patternType="solid">
        <fgColor rgb="FF595959"/>
        <bgColor rgb="FF333333"/>
      </patternFill>
    </fill>
    <fill>
      <patternFill patternType="solid">
        <fgColor rgb="FFF2F2F2"/>
        <bgColor rgb="FFEAEAEA"/>
      </patternFill>
    </fill>
    <fill>
      <patternFill patternType="solid">
        <fgColor rgb="FFFFFFCC"/>
        <bgColor rgb="FFFFFFFF"/>
      </patternFill>
    </fill>
    <fill>
      <patternFill patternType="solid">
        <fgColor rgb="FFEAEAEA"/>
        <bgColor rgb="FFE5E5E5"/>
      </patternFill>
    </fill>
    <fill>
      <patternFill patternType="solid">
        <fgColor rgb="FFE5E5E5"/>
        <bgColor rgb="FFEAEAEA"/>
      </patternFill>
    </fill>
  </fills>
  <borders count="3">
    <border>
      <left/>
      <right/>
      <top/>
      <bottom/>
      <diagonal/>
    </border>
    <border>
      <left style="thin">
        <color rgb="FFCCCCCC"/>
      </left>
      <right style="thin">
        <color rgb="FFCCCCCC"/>
      </right>
      <top style="thin">
        <color rgb="FFCCCCCC"/>
      </top>
      <bottom style="thin">
        <color rgb="FFCCCCCC"/>
      </bottom>
      <diagonal/>
    </border>
    <border>
      <left/>
      <right/>
      <top style="medium">
        <color auto="1"/>
      </top>
      <bottom/>
      <diagonal/>
    </border>
  </borders>
  <cellStyleXfs count="1">
    <xf numFmtId="0" fontId="0" fillId="0" borderId="0"/>
  </cellStyleXfs>
  <cellXfs count="35">
    <xf numFmtId="0" fontId="0" fillId="0" borderId="0" xfId="0"/>
    <xf numFmtId="0" fontId="2" fillId="0" borderId="0" xfId="0" applyFont="1" applyAlignment="1">
      <alignment horizontal="left" vertical="center" wrapText="1"/>
    </xf>
    <xf numFmtId="0" fontId="5" fillId="7" borderId="0" xfId="0" applyFont="1" applyFill="1" applyAlignment="1">
      <alignment horizontal="left" vertical="center" indent="1"/>
    </xf>
    <xf numFmtId="0" fontId="2" fillId="0" borderId="0" xfId="0" applyFont="1" applyAlignment="1">
      <alignment horizontal="right" vertical="center"/>
    </xf>
    <xf numFmtId="0" fontId="2" fillId="0" borderId="0" xfId="0" applyFont="1" applyAlignment="1">
      <alignment horizontal="left" vertical="top" wrapText="1" indent="1"/>
    </xf>
    <xf numFmtId="0" fontId="7" fillId="2" borderId="0" xfId="0" applyFont="1" applyFill="1" applyAlignment="1">
      <alignment horizontal="left" vertical="center" indent="1"/>
    </xf>
    <xf numFmtId="0" fontId="6" fillId="4" borderId="0" xfId="0" applyFont="1" applyFill="1" applyAlignment="1">
      <alignment horizontal="left" vertical="top" wrapText="1" indent="1"/>
    </xf>
    <xf numFmtId="0" fontId="5" fillId="0" borderId="0" xfId="0" applyFont="1" applyAlignment="1">
      <alignment horizontal="left" vertical="center" indent="1"/>
    </xf>
    <xf numFmtId="0" fontId="4" fillId="3" borderId="0" xfId="0" applyFont="1" applyFill="1" applyAlignment="1">
      <alignment horizontal="left" vertical="center" indent="1"/>
    </xf>
    <xf numFmtId="0" fontId="3" fillId="0" borderId="0" xfId="0" applyFont="1" applyAlignment="1">
      <alignment horizontal="left" vertical="top" wrapText="1" indent="1"/>
    </xf>
    <xf numFmtId="0" fontId="2" fillId="0" borderId="0" xfId="0" applyFont="1" applyAlignment="1">
      <alignment horizontal="left" vertical="center" indent="1"/>
    </xf>
    <xf numFmtId="0" fontId="1" fillId="2" borderId="0" xfId="0" applyFont="1" applyFill="1" applyAlignment="1">
      <alignment horizontal="left" vertical="center" indent="1"/>
    </xf>
    <xf numFmtId="0" fontId="3" fillId="0" borderId="0" xfId="0" applyFont="1" applyAlignment="1">
      <alignment horizontal="left" vertical="center" wrapText="1"/>
    </xf>
    <xf numFmtId="3" fontId="8" fillId="5" borderId="1" xfId="0" applyNumberFormat="1" applyFont="1" applyFill="1" applyBorder="1" applyAlignment="1">
      <alignment horizontal="center" vertical="center"/>
    </xf>
    <xf numFmtId="0" fontId="2" fillId="0" borderId="0" xfId="0" applyFont="1" applyAlignment="1">
      <alignment horizontal="left" vertical="center" wrapText="1"/>
    </xf>
    <xf numFmtId="9" fontId="8" fillId="5" borderId="1"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166" fontId="3" fillId="0" borderId="1" xfId="0" applyNumberFormat="1" applyFont="1" applyBorder="1" applyAlignment="1">
      <alignment horizontal="right" vertical="center"/>
    </xf>
    <xf numFmtId="0" fontId="9" fillId="0" borderId="0" xfId="0" applyFont="1" applyAlignment="1">
      <alignment horizontal="right" vertical="center"/>
    </xf>
    <xf numFmtId="4" fontId="9" fillId="4" borderId="2" xfId="0" applyNumberFormat="1" applyFont="1" applyFill="1" applyBorder="1" applyAlignment="1">
      <alignment horizontal="right" vertical="center"/>
    </xf>
    <xf numFmtId="0" fontId="4" fillId="3" borderId="1" xfId="0" applyFont="1" applyFill="1" applyBorder="1" applyAlignment="1">
      <alignment horizontal="left" vertical="center" indent="1"/>
    </xf>
    <xf numFmtId="0" fontId="5" fillId="6" borderId="1" xfId="0" applyFont="1" applyFill="1" applyBorder="1" applyAlignment="1">
      <alignment horizontal="left" vertical="center" indent="1"/>
    </xf>
    <xf numFmtId="167" fontId="3" fillId="4" borderId="1" xfId="0" applyNumberFormat="1" applyFont="1" applyFill="1" applyBorder="1" applyAlignment="1">
      <alignment horizontal="center" vertical="center"/>
    </xf>
    <xf numFmtId="167" fontId="5" fillId="6" borderId="1" xfId="0" applyNumberFormat="1" applyFont="1" applyFill="1" applyBorder="1" applyAlignment="1">
      <alignment horizontal="center" vertical="center"/>
    </xf>
    <xf numFmtId="3" fontId="10" fillId="4" borderId="1" xfId="0" applyNumberFormat="1" applyFont="1" applyFill="1" applyBorder="1" applyAlignment="1">
      <alignment horizontal="center" vertical="center"/>
    </xf>
    <xf numFmtId="3" fontId="5" fillId="6" borderId="1" xfId="0" applyNumberFormat="1" applyFont="1" applyFill="1" applyBorder="1" applyAlignment="1">
      <alignment horizontal="center" vertical="center"/>
    </xf>
    <xf numFmtId="0" fontId="5" fillId="4" borderId="1" xfId="0" applyFont="1" applyFill="1" applyBorder="1" applyAlignment="1">
      <alignment horizontal="left" vertical="center" indent="1"/>
    </xf>
    <xf numFmtId="0" fontId="3" fillId="4" borderId="1" xfId="0" applyFont="1" applyFill="1" applyBorder="1" applyAlignment="1">
      <alignment horizontal="center" vertical="center"/>
    </xf>
    <xf numFmtId="168" fontId="3" fillId="4" borderId="1" xfId="0" applyNumberFormat="1" applyFont="1" applyFill="1" applyBorder="1" applyAlignment="1">
      <alignment horizontal="center" vertical="center"/>
    </xf>
    <xf numFmtId="168" fontId="5" fillId="6" borderId="1" xfId="0" applyNumberFormat="1" applyFont="1" applyFill="1" applyBorder="1" applyAlignment="1">
      <alignment horizontal="center" vertical="center"/>
    </xf>
    <xf numFmtId="0" fontId="11" fillId="0" borderId="0" xfId="0" applyFont="1" applyAlignment="1">
      <alignment horizontal="left" vertical="top" wrapText="1" inden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78787"/>
      <rgbColor rgb="FF9999FF"/>
      <rgbColor rgb="FF993366"/>
      <rgbColor rgb="FFFFFFCC"/>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AEAEA"/>
      <rgbColor rgb="FFE5E5E5"/>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lineChart>
        <c:grouping val="standard"/>
        <c:varyColors val="0"/>
        <c:ser>
          <c:idx val="0"/>
          <c:order val="0"/>
          <c:tx>
            <c:strRef>
              <c:f>Cálculo!$B$4</c:f>
              <c:strCache>
                <c:ptCount val="1"/>
                <c:pt idx="0">
                  <c:v>P(activo) constante</c:v>
                </c:pt>
              </c:strCache>
            </c:strRef>
          </c:tx>
          <c:spPr>
            <a:ln w="25560">
              <a:solidFill>
                <a:srgbClr val="595959"/>
              </a:solidFill>
              <a:round/>
            </a:ln>
          </c:spPr>
          <c:marker>
            <c:symbol val="none"/>
          </c:marker>
          <c:dLbls>
            <c:spPr>
              <a:noFill/>
              <a:ln>
                <a:noFill/>
              </a:ln>
              <a:effectLst/>
            </c:spPr>
            <c:txPr>
              <a:bodyPr wrap="none"/>
              <a:lstStyle/>
              <a:p>
                <a:pPr>
                  <a:defRPr sz="1000" b="0" u="none" strike="noStrike">
                    <a:uFillTx/>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5560">
                      <a:solidFill>
                        <a:srgbClr val="000000"/>
                      </a:solidFill>
                    </a:ln>
                  </c:spPr>
                </c15:leaderLines>
              </c:ext>
            </c:extLst>
          </c:dLbls>
          <c:cat>
            <c:numRef>
              <c:f>Cálculo!$A$5:$A$35</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Cálculo!$B$5:$B$35</c:f>
              <c:numCache>
                <c:formatCode>0.0%</c:formatCode>
                <c:ptCount val="31"/>
                <c:pt idx="0">
                  <c:v>1</c:v>
                </c:pt>
                <c:pt idx="1">
                  <c:v>0.8</c:v>
                </c:pt>
                <c:pt idx="2">
                  <c:v>0.64000000000000012</c:v>
                </c:pt>
                <c:pt idx="3">
                  <c:v>0.51200000000000012</c:v>
                </c:pt>
                <c:pt idx="4">
                  <c:v>0.40960000000000019</c:v>
                </c:pt>
                <c:pt idx="5">
                  <c:v>0.32768000000000019</c:v>
                </c:pt>
                <c:pt idx="6">
                  <c:v>0.26214400000000015</c:v>
                </c:pt>
                <c:pt idx="7">
                  <c:v>0.20971520000000016</c:v>
                </c:pt>
                <c:pt idx="8">
                  <c:v>0.16777216000000014</c:v>
                </c:pt>
                <c:pt idx="9">
                  <c:v>0.13421772800000012</c:v>
                </c:pt>
                <c:pt idx="10">
                  <c:v>0.10737418240000011</c:v>
                </c:pt>
                <c:pt idx="11">
                  <c:v>8.5899345920000092E-2</c:v>
                </c:pt>
                <c:pt idx="12">
                  <c:v>6.8719476736000096E-2</c:v>
                </c:pt>
                <c:pt idx="13">
                  <c:v>5.4975581388800078E-2</c:v>
                </c:pt>
                <c:pt idx="14">
                  <c:v>4.3980465111040062E-2</c:v>
                </c:pt>
                <c:pt idx="15">
                  <c:v>3.5184372088832058E-2</c:v>
                </c:pt>
                <c:pt idx="16">
                  <c:v>2.8147497671065648E-2</c:v>
                </c:pt>
                <c:pt idx="17">
                  <c:v>2.251799813685252E-2</c:v>
                </c:pt>
                <c:pt idx="18">
                  <c:v>1.8014398509482017E-2</c:v>
                </c:pt>
                <c:pt idx="19">
                  <c:v>1.4411518807585615E-2</c:v>
                </c:pt>
                <c:pt idx="20">
                  <c:v>1.1529215046068495E-2</c:v>
                </c:pt>
                <c:pt idx="21">
                  <c:v>9.2233720368547975E-3</c:v>
                </c:pt>
                <c:pt idx="22">
                  <c:v>7.3786976294838375E-3</c:v>
                </c:pt>
                <c:pt idx="23">
                  <c:v>5.902958103587071E-3</c:v>
                </c:pt>
                <c:pt idx="24">
                  <c:v>4.722366482869657E-3</c:v>
                </c:pt>
                <c:pt idx="25">
                  <c:v>3.7778931862957259E-3</c:v>
                </c:pt>
                <c:pt idx="26">
                  <c:v>3.0223145490365813E-3</c:v>
                </c:pt>
                <c:pt idx="27">
                  <c:v>2.4178516392292649E-3</c:v>
                </c:pt>
                <c:pt idx="28">
                  <c:v>1.9342813113834127E-3</c:v>
                </c:pt>
                <c:pt idx="29">
                  <c:v>1.5474250491067302E-3</c:v>
                </c:pt>
                <c:pt idx="30">
                  <c:v>1.2379400392853841E-3</c:v>
                </c:pt>
              </c:numCache>
            </c:numRef>
          </c:val>
          <c:smooth val="0"/>
          <c:extLst>
            <c:ext xmlns:c16="http://schemas.microsoft.com/office/drawing/2014/chart" uri="{C3380CC4-5D6E-409C-BE32-E72D297353CC}">
              <c16:uniqueId val="{00000000-5AA0-D14B-92AF-D7124513B040}"/>
            </c:ext>
          </c:extLst>
        </c:ser>
        <c:ser>
          <c:idx val="1"/>
          <c:order val="1"/>
          <c:tx>
            <c:strRef>
              <c:f>Cálculo!$C$4</c:f>
              <c:strCache>
                <c:ptCount val="1"/>
                <c:pt idx="0">
                  <c:v>P(activo) lineal</c:v>
                </c:pt>
              </c:strCache>
            </c:strRef>
          </c:tx>
          <c:spPr>
            <a:ln w="25560">
              <a:solidFill>
                <a:srgbClr val="595959"/>
              </a:solidFill>
              <a:prstDash val="dash"/>
              <a:round/>
            </a:ln>
          </c:spPr>
          <c:marker>
            <c:symbol val="none"/>
          </c:marker>
          <c:dLbls>
            <c:spPr>
              <a:noFill/>
              <a:ln>
                <a:noFill/>
              </a:ln>
              <a:effectLst/>
            </c:spPr>
            <c:txPr>
              <a:bodyPr wrap="none"/>
              <a:lstStyle/>
              <a:p>
                <a:pPr>
                  <a:defRPr sz="1000" b="0" u="none" strike="noStrike">
                    <a:uFillTx/>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5560">
                      <a:solidFill>
                        <a:srgbClr val="000000"/>
                      </a:solidFill>
                      <a:prstDash val="dash"/>
                    </a:ln>
                  </c:spPr>
                </c15:leaderLines>
              </c:ext>
            </c:extLst>
          </c:dLbls>
          <c:cat>
            <c:numRef>
              <c:f>Cálculo!$A$5:$A$35</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Cálculo!$C$5:$C$35</c:f>
              <c:numCache>
                <c:formatCode>0.0%</c:formatCode>
                <c:ptCount val="31"/>
                <c:pt idx="0">
                  <c:v>1</c:v>
                </c:pt>
                <c:pt idx="1">
                  <c:v>0.95</c:v>
                </c:pt>
                <c:pt idx="2">
                  <c:v>0.9</c:v>
                </c:pt>
                <c:pt idx="3">
                  <c:v>0.85</c:v>
                </c:pt>
                <c:pt idx="4">
                  <c:v>0.8</c:v>
                </c:pt>
                <c:pt idx="5">
                  <c:v>0.75</c:v>
                </c:pt>
                <c:pt idx="6">
                  <c:v>0.7</c:v>
                </c:pt>
                <c:pt idx="7">
                  <c:v>0.64999999999999991</c:v>
                </c:pt>
                <c:pt idx="8">
                  <c:v>0.6</c:v>
                </c:pt>
                <c:pt idx="9">
                  <c:v>0.55000000000000004</c:v>
                </c:pt>
                <c:pt idx="10">
                  <c:v>0.5</c:v>
                </c:pt>
                <c:pt idx="11">
                  <c:v>0.44999999999999996</c:v>
                </c:pt>
                <c:pt idx="12">
                  <c:v>0.39999999999999991</c:v>
                </c:pt>
                <c:pt idx="13">
                  <c:v>0.35</c:v>
                </c:pt>
                <c:pt idx="14">
                  <c:v>0.29999999999999993</c:v>
                </c:pt>
                <c:pt idx="15">
                  <c:v>0.25</c:v>
                </c:pt>
                <c:pt idx="16">
                  <c:v>0.19999999999999996</c:v>
                </c:pt>
                <c:pt idx="17">
                  <c:v>0.14999999999999991</c:v>
                </c:pt>
                <c:pt idx="18">
                  <c:v>9.9999999999999978E-2</c:v>
                </c:pt>
                <c:pt idx="19">
                  <c:v>4.9999999999999933E-2</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1-5AA0-D14B-92AF-D7124513B040}"/>
            </c:ext>
          </c:extLst>
        </c:ser>
        <c:ser>
          <c:idx val="2"/>
          <c:order val="2"/>
          <c:tx>
            <c:strRef>
              <c:f>Cálculo!$D$4</c:f>
              <c:strCache>
                <c:ptCount val="1"/>
                <c:pt idx="0">
                  <c:v>P(activo) observada</c:v>
                </c:pt>
              </c:strCache>
            </c:strRef>
          </c:tx>
          <c:spPr>
            <a:ln w="38160">
              <a:solidFill>
                <a:srgbClr val="000000"/>
              </a:solidFill>
              <a:round/>
            </a:ln>
          </c:spPr>
          <c:marker>
            <c:symbol val="none"/>
          </c:marker>
          <c:dLbls>
            <c:spPr>
              <a:noFill/>
              <a:ln>
                <a:noFill/>
              </a:ln>
              <a:effectLst/>
            </c:spPr>
            <c:txPr>
              <a:bodyPr wrap="none"/>
              <a:lstStyle/>
              <a:p>
                <a:pPr>
                  <a:defRPr sz="1000" b="0" u="none" strike="noStrike">
                    <a:uFillTx/>
                    <a:latin typeface="Arial"/>
                  </a:defRPr>
                </a:pPr>
                <a:endParaRPr lang="es-E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38160">
                      <a:solidFill>
                        <a:srgbClr val="000000"/>
                      </a:solidFill>
                    </a:ln>
                  </c:spPr>
                </c15:leaderLines>
              </c:ext>
            </c:extLst>
          </c:dLbls>
          <c:cat>
            <c:numRef>
              <c:f>Cálculo!$A$5:$A$35</c:f>
              <c:numCache>
                <c:formatCode>0</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Cálculo!$D$5:$D$35</c:f>
              <c:numCache>
                <c:formatCode>0.0%</c:formatCode>
                <c:ptCount val="31"/>
                <c:pt idx="0">
                  <c:v>1</c:v>
                </c:pt>
                <c:pt idx="1">
                  <c:v>0.77</c:v>
                </c:pt>
                <c:pt idx="2">
                  <c:v>0.64149999999999996</c:v>
                </c:pt>
                <c:pt idx="3">
                  <c:v>0.56442499999999995</c:v>
                </c:pt>
                <c:pt idx="4">
                  <c:v>0.51370375000000001</c:v>
                </c:pt>
                <c:pt idx="5">
                  <c:v>0.47676856249999999</c:v>
                </c:pt>
                <c:pt idx="6">
                  <c:v>0.44730513437499991</c:v>
                </c:pt>
                <c:pt idx="7">
                  <c:v>0.42212737765624997</c:v>
                </c:pt>
                <c:pt idx="8">
                  <c:v>0.3996147587734375</c:v>
                </c:pt>
                <c:pt idx="9">
                  <c:v>0.37893089583476558</c:v>
                </c:pt>
                <c:pt idx="10">
                  <c:v>0.35963278854302733</c:v>
                </c:pt>
                <c:pt idx="11">
                  <c:v>0.3414753678658759</c:v>
                </c:pt>
                <c:pt idx="12">
                  <c:v>0.32431370884758215</c:v>
                </c:pt>
                <c:pt idx="13">
                  <c:v>0.30805407809270302</c:v>
                </c:pt>
                <c:pt idx="14">
                  <c:v>0.29262940153181782</c:v>
                </c:pt>
                <c:pt idx="15">
                  <c:v>0.27798694512710198</c:v>
                </c:pt>
                <c:pt idx="16">
                  <c:v>0.26408210470668442</c:v>
                </c:pt>
                <c:pt idx="17">
                  <c:v>0.25087525288931889</c:v>
                </c:pt>
                <c:pt idx="18">
                  <c:v>0.23833011695383732</c:v>
                </c:pt>
                <c:pt idx="19">
                  <c:v>0.22641292446063763</c:v>
                </c:pt>
                <c:pt idx="20">
                  <c:v>0.21509193491485185</c:v>
                </c:pt>
                <c:pt idx="21">
                  <c:v>0.20433716650773234</c:v>
                </c:pt>
                <c:pt idx="22">
                  <c:v>0.19412022235165721</c:v>
                </c:pt>
                <c:pt idx="23">
                  <c:v>0.18441416831873012</c:v>
                </c:pt>
                <c:pt idx="24">
                  <c:v>0.1751934384451215</c:v>
                </c:pt>
                <c:pt idx="25">
                  <c:v>0.16643375579402936</c:v>
                </c:pt>
                <c:pt idx="26">
                  <c:v>0.15811206263990987</c:v>
                </c:pt>
                <c:pt idx="27">
                  <c:v>0.15020645682570535</c:v>
                </c:pt>
                <c:pt idx="28">
                  <c:v>0.14269613264331554</c:v>
                </c:pt>
                <c:pt idx="29">
                  <c:v>0.13556132534059753</c:v>
                </c:pt>
                <c:pt idx="30">
                  <c:v>0.12878325873829152</c:v>
                </c:pt>
              </c:numCache>
            </c:numRef>
          </c:val>
          <c:smooth val="0"/>
          <c:extLst>
            <c:ext xmlns:c16="http://schemas.microsoft.com/office/drawing/2014/chart" uri="{C3380CC4-5D6E-409C-BE32-E72D297353CC}">
              <c16:uniqueId val="{00000002-5AA0-D14B-92AF-D7124513B040}"/>
            </c:ext>
          </c:extLst>
        </c:ser>
        <c:dLbls>
          <c:showLegendKey val="0"/>
          <c:showVal val="0"/>
          <c:showCatName val="0"/>
          <c:showSerName val="0"/>
          <c:showPercent val="0"/>
          <c:showBubbleSize val="0"/>
        </c:dLbls>
        <c:hiLowLines>
          <c:spPr>
            <a:ln w="0">
              <a:noFill/>
            </a:ln>
          </c:spPr>
        </c:hiLowLines>
        <c:smooth val="0"/>
        <c:axId val="16155701"/>
        <c:axId val="32656641"/>
      </c:lineChart>
      <c:catAx>
        <c:axId val="16155701"/>
        <c:scaling>
          <c:orientation val="minMax"/>
        </c:scaling>
        <c:delete val="0"/>
        <c:axPos val="b"/>
        <c:title>
          <c:tx>
            <c:rich>
              <a:bodyPr rot="0"/>
              <a:lstStyle/>
              <a:p>
                <a:pPr>
                  <a:defRPr sz="1300" b="0" u="none" strike="noStrike">
                    <a:uFillTx/>
                    <a:latin typeface="Arial"/>
                  </a:defRPr>
                </a:pPr>
                <a:r>
                  <a:rPr sz="1000" b="1" u="none" strike="noStrike">
                    <a:solidFill>
                      <a:srgbClr val="000000"/>
                    </a:solidFill>
                    <a:uFillTx/>
                    <a:latin typeface="Calibri"/>
                  </a:rPr>
                  <a:t>Año</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s-ES"/>
          </a:p>
        </c:txPr>
        <c:crossAx val="32656641"/>
        <c:crosses val="autoZero"/>
        <c:auto val="1"/>
        <c:lblAlgn val="ctr"/>
        <c:lblOffset val="100"/>
        <c:noMultiLvlLbl val="0"/>
      </c:catAx>
      <c:valAx>
        <c:axId val="32656641"/>
        <c:scaling>
          <c:orientation val="minMax"/>
          <c:max val="1"/>
          <c:min val="0"/>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sz="1000" b="1" u="none" strike="noStrike">
                    <a:solidFill>
                      <a:srgbClr val="000000"/>
                    </a:solidFill>
                    <a:uFillTx/>
                    <a:latin typeface="Calibri"/>
                  </a:rPr>
                  <a:t>% cohorte aún activa</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es-ES"/>
          </a:p>
        </c:txPr>
        <c:crossAx val="16155701"/>
        <c:crosses val="autoZero"/>
        <c:crossBetween val="between"/>
        <c:majorUnit val="0.25"/>
      </c:valAx>
      <c:spPr>
        <a:solidFill>
          <a:srgbClr val="FFFFFF"/>
        </a:solidFill>
        <a:ln w="0">
          <a:noFill/>
        </a:ln>
      </c:spPr>
    </c:plotArea>
    <c:legend>
      <c:legendPos val="b"/>
      <c:overlay val="0"/>
      <c:spPr>
        <a:noFill/>
        <a:ln w="0">
          <a:noFill/>
        </a:ln>
      </c:spPr>
      <c:txPr>
        <a:bodyPr/>
        <a:lstStyle/>
        <a:p>
          <a:pPr>
            <a:defRPr sz="1000" b="0" u="none" strike="noStrike">
              <a:solidFill>
                <a:srgbClr val="000000"/>
              </a:solidFill>
              <a:uFillTx/>
              <a:latin typeface="Calibri"/>
            </a:defRPr>
          </a:pPr>
          <a:endParaRPr lang="es-E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262080</xdr:colOff>
      <xdr:row>28</xdr:row>
      <xdr:rowOff>1080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showGridLines="0" tabSelected="1" zoomScaleNormal="100" workbookViewId="0">
      <selection activeCell="A2" sqref="A2:C2"/>
    </sheetView>
  </sheetViews>
  <sheetFormatPr baseColWidth="10" defaultColWidth="8.6640625" defaultRowHeight="15" x14ac:dyDescent="0.2"/>
  <cols>
    <col min="1" max="1" width="2" customWidth="1"/>
    <col min="2" max="2" width="80" customWidth="1"/>
    <col min="3" max="3" width="2" customWidth="1"/>
  </cols>
  <sheetData>
    <row r="1" spans="1:3" ht="31.5" customHeight="1" x14ac:dyDescent="0.2">
      <c r="A1" s="11" t="s">
        <v>0</v>
      </c>
      <c r="B1" s="11"/>
      <c r="C1" s="11"/>
    </row>
    <row r="2" spans="1:3" ht="34" customHeight="1" x14ac:dyDescent="0.2">
      <c r="A2" s="34" t="s">
        <v>69</v>
      </c>
      <c r="B2" s="4"/>
      <c r="C2" s="4"/>
    </row>
    <row r="4" spans="1:3" ht="79.5" customHeight="1" x14ac:dyDescent="0.2">
      <c r="A4" s="9" t="s">
        <v>1</v>
      </c>
      <c r="B4" s="9"/>
      <c r="C4" s="9"/>
    </row>
    <row r="6" spans="1:3" ht="21.75" customHeight="1" x14ac:dyDescent="0.2">
      <c r="A6" s="8" t="s">
        <v>2</v>
      </c>
      <c r="B6" s="8"/>
      <c r="C6" s="8"/>
    </row>
    <row r="7" spans="1:3" ht="21.75" customHeight="1" x14ac:dyDescent="0.2">
      <c r="A7" s="7" t="s">
        <v>3</v>
      </c>
      <c r="B7" s="7"/>
      <c r="C7" s="7"/>
    </row>
    <row r="8" spans="1:3" ht="45.75" customHeight="1" x14ac:dyDescent="0.2">
      <c r="A8" s="9" t="s">
        <v>4</v>
      </c>
      <c r="B8" s="9"/>
      <c r="C8" s="9"/>
    </row>
    <row r="10" spans="1:3" ht="21.75" customHeight="1" x14ac:dyDescent="0.2">
      <c r="A10" s="7" t="s">
        <v>5</v>
      </c>
      <c r="B10" s="7"/>
      <c r="C10" s="7"/>
    </row>
    <row r="11" spans="1:3" ht="60" customHeight="1" x14ac:dyDescent="0.2">
      <c r="A11" s="9" t="s">
        <v>6</v>
      </c>
      <c r="B11" s="9"/>
      <c r="C11" s="9"/>
    </row>
    <row r="13" spans="1:3" ht="21.75" customHeight="1" x14ac:dyDescent="0.2">
      <c r="A13" s="7" t="s">
        <v>7</v>
      </c>
      <c r="B13" s="7"/>
      <c r="C13" s="7"/>
    </row>
    <row r="14" spans="1:3" ht="45.75" customHeight="1" x14ac:dyDescent="0.2">
      <c r="A14" s="9" t="s">
        <v>8</v>
      </c>
      <c r="B14" s="9"/>
      <c r="C14" s="9"/>
    </row>
    <row r="16" spans="1:3" ht="21.75" customHeight="1" x14ac:dyDescent="0.2">
      <c r="A16" s="8" t="s">
        <v>9</v>
      </c>
      <c r="B16" s="8"/>
      <c r="C16" s="8"/>
    </row>
    <row r="17" spans="1:3" ht="36" customHeight="1" x14ac:dyDescent="0.2">
      <c r="A17" s="9" t="s">
        <v>10</v>
      </c>
      <c r="B17" s="9"/>
      <c r="C17" s="9"/>
    </row>
    <row r="18" spans="1:3" ht="36" customHeight="1" x14ac:dyDescent="0.2">
      <c r="A18" s="9" t="s">
        <v>11</v>
      </c>
      <c r="B18" s="9"/>
      <c r="C18" s="9"/>
    </row>
    <row r="19" spans="1:3" ht="36" customHeight="1" x14ac:dyDescent="0.2">
      <c r="A19" s="9" t="s">
        <v>12</v>
      </c>
      <c r="B19" s="9"/>
      <c r="C19" s="9"/>
    </row>
    <row r="20" spans="1:3" ht="36" customHeight="1" x14ac:dyDescent="0.2">
      <c r="A20" s="9" t="s">
        <v>13</v>
      </c>
      <c r="B20" s="9"/>
      <c r="C20" s="9"/>
    </row>
    <row r="22" spans="1:3" ht="21.75" customHeight="1" x14ac:dyDescent="0.2">
      <c r="A22" s="8" t="s">
        <v>14</v>
      </c>
      <c r="B22" s="8"/>
      <c r="C22" s="8"/>
    </row>
    <row r="23" spans="1:3" ht="79.5" customHeight="1" x14ac:dyDescent="0.2">
      <c r="A23" s="9" t="s">
        <v>15</v>
      </c>
      <c r="B23" s="9"/>
      <c r="C23" s="9"/>
    </row>
    <row r="25" spans="1:3" ht="60" customHeight="1" x14ac:dyDescent="0.2">
      <c r="A25" s="6" t="s">
        <v>16</v>
      </c>
      <c r="B25" s="6"/>
      <c r="C25" s="6"/>
    </row>
    <row r="28" spans="1:3" x14ac:dyDescent="0.2">
      <c r="A28" s="10" t="s">
        <v>17</v>
      </c>
      <c r="B28" s="10"/>
      <c r="C28" s="10"/>
    </row>
  </sheetData>
  <mergeCells count="19">
    <mergeCell ref="A22:C22"/>
    <mergeCell ref="A23:C23"/>
    <mergeCell ref="A25:C25"/>
    <mergeCell ref="A28:C28"/>
    <mergeCell ref="A16:C16"/>
    <mergeCell ref="A17:C17"/>
    <mergeCell ref="A18:C18"/>
    <mergeCell ref="A19:C19"/>
    <mergeCell ref="A20:C20"/>
    <mergeCell ref="A8:C8"/>
    <mergeCell ref="A10:C10"/>
    <mergeCell ref="A11:C11"/>
    <mergeCell ref="A13:C13"/>
    <mergeCell ref="A14:C14"/>
    <mergeCell ref="A1:C1"/>
    <mergeCell ref="A2:C2"/>
    <mergeCell ref="A4:C4"/>
    <mergeCell ref="A6:C6"/>
    <mergeCell ref="A7:C7"/>
  </mergeCells>
  <pageMargins left="0.5" right="0.5" top="0.5" bottom="0.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1"/>
  <sheetViews>
    <sheetView showGridLines="0" zoomScaleNormal="100" workbookViewId="0"/>
  </sheetViews>
  <sheetFormatPr baseColWidth="10" defaultColWidth="8.6640625" defaultRowHeight="15" x14ac:dyDescent="0.2"/>
  <cols>
    <col min="1" max="1" width="2" customWidth="1"/>
    <col min="2" max="2" width="38" customWidth="1"/>
    <col min="3" max="3" width="14" customWidth="1"/>
    <col min="4" max="4" width="60" customWidth="1"/>
  </cols>
  <sheetData>
    <row r="1" spans="1:4" ht="31.5" customHeight="1" x14ac:dyDescent="0.2">
      <c r="A1" s="5" t="s">
        <v>18</v>
      </c>
      <c r="B1" s="5"/>
      <c r="C1" s="5"/>
      <c r="D1" s="5"/>
    </row>
    <row r="2" spans="1:4" ht="18" customHeight="1" x14ac:dyDescent="0.2">
      <c r="A2" s="10" t="s">
        <v>19</v>
      </c>
      <c r="B2" s="10"/>
      <c r="C2" s="10"/>
      <c r="D2" s="10"/>
    </row>
    <row r="4" spans="1:4" ht="21.75" customHeight="1" x14ac:dyDescent="0.2">
      <c r="A4" s="8" t="s">
        <v>20</v>
      </c>
      <c r="B4" s="8"/>
      <c r="C4" s="8"/>
      <c r="D4" s="8"/>
    </row>
    <row r="5" spans="1:4" ht="19.5" customHeight="1" x14ac:dyDescent="0.2">
      <c r="B5" s="12" t="s">
        <v>21</v>
      </c>
      <c r="C5" s="13">
        <v>100</v>
      </c>
      <c r="D5" s="14" t="s">
        <v>22</v>
      </c>
    </row>
    <row r="6" spans="1:4" ht="19.5" customHeight="1" x14ac:dyDescent="0.2">
      <c r="B6" s="12" t="s">
        <v>23</v>
      </c>
      <c r="C6" s="15">
        <v>0.1</v>
      </c>
      <c r="D6" s="14" t="s">
        <v>24</v>
      </c>
    </row>
    <row r="7" spans="1:4" ht="19.5" customHeight="1" x14ac:dyDescent="0.2">
      <c r="B7" s="12" t="s">
        <v>25</v>
      </c>
      <c r="C7" s="16">
        <v>10</v>
      </c>
      <c r="D7" s="14" t="s">
        <v>26</v>
      </c>
    </row>
    <row r="9" spans="1:4" ht="21.75" customHeight="1" x14ac:dyDescent="0.2">
      <c r="A9" s="8" t="s">
        <v>27</v>
      </c>
      <c r="B9" s="8"/>
      <c r="C9" s="8"/>
      <c r="D9" s="8"/>
    </row>
    <row r="10" spans="1:4" ht="19.5" customHeight="1" x14ac:dyDescent="0.2">
      <c r="B10" s="12" t="s">
        <v>28</v>
      </c>
      <c r="C10" s="15">
        <v>0.8</v>
      </c>
      <c r="D10" s="14" t="s">
        <v>29</v>
      </c>
    </row>
    <row r="12" spans="1:4" ht="21.75" customHeight="1" x14ac:dyDescent="0.2">
      <c r="A12" s="8" t="s">
        <v>30</v>
      </c>
      <c r="B12" s="8"/>
      <c r="C12" s="8"/>
      <c r="D12" s="8"/>
    </row>
    <row r="13" spans="1:4" ht="19.5" customHeight="1" x14ac:dyDescent="0.2">
      <c r="B13" s="12" t="s">
        <v>31</v>
      </c>
      <c r="C13" s="15">
        <v>1</v>
      </c>
      <c r="D13" s="14" t="s">
        <v>32</v>
      </c>
    </row>
    <row r="14" spans="1:4" ht="19.5" customHeight="1" x14ac:dyDescent="0.2">
      <c r="B14" s="12" t="s">
        <v>33</v>
      </c>
      <c r="C14" s="15">
        <v>0.05</v>
      </c>
      <c r="D14" s="14" t="s">
        <v>34</v>
      </c>
    </row>
    <row r="16" spans="1:4" ht="21.75" customHeight="1" x14ac:dyDescent="0.2">
      <c r="A16" s="8" t="s">
        <v>35</v>
      </c>
      <c r="B16" s="8"/>
      <c r="C16" s="8"/>
      <c r="D16" s="8"/>
    </row>
    <row r="17" spans="2:4" ht="19.5" customHeight="1" x14ac:dyDescent="0.2">
      <c r="B17" s="12" t="s">
        <v>36</v>
      </c>
      <c r="C17" s="15">
        <v>0.6</v>
      </c>
      <c r="D17" s="14" t="s">
        <v>37</v>
      </c>
    </row>
    <row r="18" spans="2:4" ht="19.5" customHeight="1" x14ac:dyDescent="0.2">
      <c r="B18" s="12" t="s">
        <v>38</v>
      </c>
      <c r="C18" s="15">
        <v>0.95</v>
      </c>
      <c r="D18" s="14" t="s">
        <v>39</v>
      </c>
    </row>
    <row r="19" spans="2:4" ht="19.5" customHeight="1" x14ac:dyDescent="0.2">
      <c r="B19" s="12" t="s">
        <v>40</v>
      </c>
      <c r="C19" s="15">
        <v>0.5</v>
      </c>
      <c r="D19" s="14" t="s">
        <v>41</v>
      </c>
    </row>
    <row r="21" spans="2:4" ht="31.5" customHeight="1" x14ac:dyDescent="0.2">
      <c r="B21" s="4" t="s">
        <v>42</v>
      </c>
      <c r="C21" s="4"/>
      <c r="D21" s="4"/>
    </row>
  </sheetData>
  <mergeCells count="7">
    <mergeCell ref="A16:D16"/>
    <mergeCell ref="B21:D21"/>
    <mergeCell ref="A1:D1"/>
    <mergeCell ref="A2:D2"/>
    <mergeCell ref="A4:D4"/>
    <mergeCell ref="A9:D9"/>
    <mergeCell ref="A12:D12"/>
  </mergeCells>
  <pageMargins left="0.5" right="0.5" top="0.5" bottom="0.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showGridLines="0" zoomScaleNormal="100" workbookViewId="0">
      <pane ySplit="4" topLeftCell="A5" activePane="bottomLeft" state="frozen"/>
      <selection pane="bottomLeft"/>
    </sheetView>
  </sheetViews>
  <sheetFormatPr baseColWidth="10" defaultColWidth="8.6640625" defaultRowHeight="15" x14ac:dyDescent="0.2"/>
  <cols>
    <col min="1" max="1" width="6" customWidth="1"/>
    <col min="2" max="4" width="22" customWidth="1"/>
    <col min="5" max="5" width="12" customWidth="1"/>
    <col min="6" max="8" width="26" customWidth="1"/>
  </cols>
  <sheetData>
    <row r="1" spans="1:8" ht="31.5" customHeight="1" x14ac:dyDescent="0.2">
      <c r="A1" s="5" t="s">
        <v>43</v>
      </c>
      <c r="B1" s="5"/>
      <c r="C1" s="5"/>
      <c r="D1" s="5"/>
      <c r="E1" s="5"/>
      <c r="F1" s="5"/>
      <c r="G1" s="5"/>
      <c r="H1" s="5"/>
    </row>
    <row r="2" spans="1:8" ht="18" customHeight="1" x14ac:dyDescent="0.2">
      <c r="A2" s="10" t="s">
        <v>44</v>
      </c>
      <c r="B2" s="10"/>
      <c r="C2" s="10"/>
      <c r="D2" s="10"/>
      <c r="E2" s="10"/>
      <c r="F2" s="10"/>
      <c r="G2" s="10"/>
      <c r="H2" s="10"/>
    </row>
    <row r="4" spans="1:8" ht="36" customHeight="1" x14ac:dyDescent="0.2">
      <c r="A4" s="17" t="s">
        <v>45</v>
      </c>
      <c r="B4" s="17" t="s">
        <v>46</v>
      </c>
      <c r="C4" s="17" t="s">
        <v>47</v>
      </c>
      <c r="D4" s="17" t="s">
        <v>48</v>
      </c>
      <c r="E4" s="17" t="s">
        <v>49</v>
      </c>
      <c r="F4" s="17" t="s">
        <v>50</v>
      </c>
      <c r="G4" s="17" t="s">
        <v>51</v>
      </c>
      <c r="H4" s="17" t="s">
        <v>52</v>
      </c>
    </row>
    <row r="5" spans="1:8" ht="18" customHeight="1" x14ac:dyDescent="0.2">
      <c r="A5" s="18">
        <v>0</v>
      </c>
      <c r="B5" s="19">
        <f t="shared" ref="B5:B35" si="0">r_const^A5</f>
        <v>1</v>
      </c>
      <c r="C5" s="19">
        <f t="shared" ref="C5:C35" si="1">MAX(0,P0_lin-drop_lin*A5)</f>
        <v>1</v>
      </c>
      <c r="D5" s="19">
        <f t="shared" ref="D5:D35" si="2">alpha_o*r_leal^A5+(1-alpha_o)*r_nolea^A5</f>
        <v>1</v>
      </c>
      <c r="E5" s="20">
        <f t="shared" ref="E5:E35" si="3">(1+d_disc)^A5</f>
        <v>1</v>
      </c>
      <c r="F5" s="21">
        <f t="shared" ref="F5:F35" si="4">IF(AND(A5&gt;=1,A5&lt;=T_horiz),M_marg*B5/E5,0)</f>
        <v>0</v>
      </c>
      <c r="G5" s="21">
        <f t="shared" ref="G5:G35" si="5">IF(AND(A5&gt;=1,A5&lt;=T_horiz),M_marg*C5/E5,0)</f>
        <v>0</v>
      </c>
      <c r="H5" s="21">
        <f t="shared" ref="H5:H35" si="6">IF(AND(A5&gt;=1,A5&lt;=T_horiz),M_marg*D5/E5,0)</f>
        <v>0</v>
      </c>
    </row>
    <row r="6" spans="1:8" ht="18" customHeight="1" x14ac:dyDescent="0.2">
      <c r="A6" s="18">
        <v>1</v>
      </c>
      <c r="B6" s="19">
        <f t="shared" si="0"/>
        <v>0.8</v>
      </c>
      <c r="C6" s="19">
        <f t="shared" si="1"/>
        <v>0.95</v>
      </c>
      <c r="D6" s="19">
        <f t="shared" si="2"/>
        <v>0.77</v>
      </c>
      <c r="E6" s="20">
        <f t="shared" si="3"/>
        <v>1.1000000000000001</v>
      </c>
      <c r="F6" s="21">
        <f t="shared" si="4"/>
        <v>72.72727272727272</v>
      </c>
      <c r="G6" s="21">
        <f t="shared" si="5"/>
        <v>86.36363636363636</v>
      </c>
      <c r="H6" s="21">
        <f t="shared" si="6"/>
        <v>70</v>
      </c>
    </row>
    <row r="7" spans="1:8" ht="18" customHeight="1" x14ac:dyDescent="0.2">
      <c r="A7" s="18">
        <v>2</v>
      </c>
      <c r="B7" s="19">
        <f t="shared" si="0"/>
        <v>0.64000000000000012</v>
      </c>
      <c r="C7" s="19">
        <f t="shared" si="1"/>
        <v>0.9</v>
      </c>
      <c r="D7" s="19">
        <f t="shared" si="2"/>
        <v>0.64149999999999996</v>
      </c>
      <c r="E7" s="20">
        <f t="shared" si="3"/>
        <v>1.2100000000000002</v>
      </c>
      <c r="F7" s="21">
        <f t="shared" si="4"/>
        <v>52.892561983471076</v>
      </c>
      <c r="G7" s="21">
        <f t="shared" si="5"/>
        <v>74.380165289256183</v>
      </c>
      <c r="H7" s="21">
        <f t="shared" si="6"/>
        <v>53.016528925619816</v>
      </c>
    </row>
    <row r="8" spans="1:8" ht="18" customHeight="1" x14ac:dyDescent="0.2">
      <c r="A8" s="18">
        <v>3</v>
      </c>
      <c r="B8" s="19">
        <f t="shared" si="0"/>
        <v>0.51200000000000012</v>
      </c>
      <c r="C8" s="19">
        <f t="shared" si="1"/>
        <v>0.85</v>
      </c>
      <c r="D8" s="19">
        <f t="shared" si="2"/>
        <v>0.56442499999999995</v>
      </c>
      <c r="E8" s="20">
        <f t="shared" si="3"/>
        <v>1.3310000000000004</v>
      </c>
      <c r="F8" s="21">
        <f t="shared" si="4"/>
        <v>38.467317806160779</v>
      </c>
      <c r="G8" s="21">
        <f t="shared" si="5"/>
        <v>63.861758076634089</v>
      </c>
      <c r="H8" s="21">
        <f t="shared" si="6"/>
        <v>42.406085649887288</v>
      </c>
    </row>
    <row r="9" spans="1:8" ht="18" customHeight="1" x14ac:dyDescent="0.2">
      <c r="A9" s="18">
        <v>4</v>
      </c>
      <c r="B9" s="19">
        <f t="shared" si="0"/>
        <v>0.40960000000000019</v>
      </c>
      <c r="C9" s="19">
        <f t="shared" si="1"/>
        <v>0.8</v>
      </c>
      <c r="D9" s="19">
        <f t="shared" si="2"/>
        <v>0.51370375000000001</v>
      </c>
      <c r="E9" s="20">
        <f t="shared" si="3"/>
        <v>1.4641000000000004</v>
      </c>
      <c r="F9" s="21">
        <f t="shared" si="4"/>
        <v>27.976231131753302</v>
      </c>
      <c r="G9" s="21">
        <f t="shared" si="5"/>
        <v>54.64107642920564</v>
      </c>
      <c r="H9" s="21">
        <f t="shared" si="6"/>
        <v>35.086657332149436</v>
      </c>
    </row>
    <row r="10" spans="1:8" ht="18" customHeight="1" x14ac:dyDescent="0.2">
      <c r="A10" s="18">
        <v>5</v>
      </c>
      <c r="B10" s="19">
        <f t="shared" si="0"/>
        <v>0.32768000000000019</v>
      </c>
      <c r="C10" s="19">
        <f t="shared" si="1"/>
        <v>0.75</v>
      </c>
      <c r="D10" s="19">
        <f t="shared" si="2"/>
        <v>0.47676856249999999</v>
      </c>
      <c r="E10" s="20">
        <f t="shared" si="3"/>
        <v>1.6105100000000006</v>
      </c>
      <c r="F10" s="21">
        <f t="shared" si="4"/>
        <v>20.346349914002403</v>
      </c>
      <c r="G10" s="21">
        <f t="shared" si="5"/>
        <v>46.569099229436624</v>
      </c>
      <c r="H10" s="21">
        <f t="shared" si="6"/>
        <v>29.603576662051143</v>
      </c>
    </row>
    <row r="11" spans="1:8" ht="18" customHeight="1" x14ac:dyDescent="0.2">
      <c r="A11" s="18">
        <v>6</v>
      </c>
      <c r="B11" s="19">
        <f t="shared" si="0"/>
        <v>0.26214400000000015</v>
      </c>
      <c r="C11" s="19">
        <f t="shared" si="1"/>
        <v>0.7</v>
      </c>
      <c r="D11" s="19">
        <f t="shared" si="2"/>
        <v>0.44730513437499991</v>
      </c>
      <c r="E11" s="20">
        <f t="shared" si="3"/>
        <v>1.7715610000000008</v>
      </c>
      <c r="F11" s="21">
        <f t="shared" si="4"/>
        <v>14.797345392001745</v>
      </c>
      <c r="G11" s="21">
        <f t="shared" si="5"/>
        <v>39.513175103764404</v>
      </c>
      <c r="H11" s="21">
        <f t="shared" si="6"/>
        <v>25.24920871338891</v>
      </c>
    </row>
    <row r="12" spans="1:8" ht="18" customHeight="1" x14ac:dyDescent="0.2">
      <c r="A12" s="18">
        <v>7</v>
      </c>
      <c r="B12" s="19">
        <f t="shared" si="0"/>
        <v>0.20971520000000016</v>
      </c>
      <c r="C12" s="19">
        <f t="shared" si="1"/>
        <v>0.64999999999999991</v>
      </c>
      <c r="D12" s="19">
        <f t="shared" si="2"/>
        <v>0.42212737765624997</v>
      </c>
      <c r="E12" s="20">
        <f t="shared" si="3"/>
        <v>1.9487171000000012</v>
      </c>
      <c r="F12" s="21">
        <f t="shared" si="4"/>
        <v>10.761705739637632</v>
      </c>
      <c r="G12" s="21">
        <f t="shared" si="5"/>
        <v>33.355277684995912</v>
      </c>
      <c r="H12" s="21">
        <f t="shared" si="6"/>
        <v>21.661809077174397</v>
      </c>
    </row>
    <row r="13" spans="1:8" ht="18" customHeight="1" x14ac:dyDescent="0.2">
      <c r="A13" s="18">
        <v>8</v>
      </c>
      <c r="B13" s="19">
        <f t="shared" si="0"/>
        <v>0.16777216000000014</v>
      </c>
      <c r="C13" s="19">
        <f t="shared" si="1"/>
        <v>0.6</v>
      </c>
      <c r="D13" s="19">
        <f t="shared" si="2"/>
        <v>0.3996147587734375</v>
      </c>
      <c r="E13" s="20">
        <f t="shared" si="3"/>
        <v>2.1435888100000011</v>
      </c>
      <c r="F13" s="21">
        <f t="shared" si="4"/>
        <v>7.826695083372825</v>
      </c>
      <c r="G13" s="21">
        <f t="shared" si="5"/>
        <v>27.990442812583989</v>
      </c>
      <c r="H13" s="21">
        <f t="shared" si="6"/>
        <v>18.642323420854083</v>
      </c>
    </row>
    <row r="14" spans="1:8" ht="18" customHeight="1" x14ac:dyDescent="0.2">
      <c r="A14" s="18">
        <v>9</v>
      </c>
      <c r="B14" s="19">
        <f t="shared" si="0"/>
        <v>0.13421772800000012</v>
      </c>
      <c r="C14" s="19">
        <f t="shared" si="1"/>
        <v>0.55000000000000004</v>
      </c>
      <c r="D14" s="19">
        <f t="shared" si="2"/>
        <v>0.37893089583476558</v>
      </c>
      <c r="E14" s="20">
        <f t="shared" si="3"/>
        <v>2.3579476910000015</v>
      </c>
      <c r="F14" s="21">
        <f t="shared" si="4"/>
        <v>5.6921418788166003</v>
      </c>
      <c r="G14" s="21">
        <f t="shared" si="5"/>
        <v>23.325369010486661</v>
      </c>
      <c r="H14" s="21">
        <f t="shared" si="6"/>
        <v>16.070369045127617</v>
      </c>
    </row>
    <row r="15" spans="1:8" ht="18" customHeight="1" x14ac:dyDescent="0.2">
      <c r="A15" s="18">
        <v>10</v>
      </c>
      <c r="B15" s="19">
        <f t="shared" si="0"/>
        <v>0.10737418240000011</v>
      </c>
      <c r="C15" s="19">
        <f t="shared" si="1"/>
        <v>0.5</v>
      </c>
      <c r="D15" s="19">
        <f t="shared" si="2"/>
        <v>0.35963278854302733</v>
      </c>
      <c r="E15" s="20">
        <f t="shared" si="3"/>
        <v>2.5937424601000019</v>
      </c>
      <c r="F15" s="21">
        <f t="shared" si="4"/>
        <v>4.1397395482302546</v>
      </c>
      <c r="G15" s="21">
        <f t="shared" si="5"/>
        <v>19.277164471476574</v>
      </c>
      <c r="H15" s="21">
        <f t="shared" si="6"/>
        <v>13.865400828159389</v>
      </c>
    </row>
    <row r="16" spans="1:8" ht="18" customHeight="1" x14ac:dyDescent="0.2">
      <c r="A16" s="18">
        <v>11</v>
      </c>
      <c r="B16" s="19">
        <f t="shared" si="0"/>
        <v>8.5899345920000092E-2</v>
      </c>
      <c r="C16" s="19">
        <f t="shared" si="1"/>
        <v>0.44999999999999996</v>
      </c>
      <c r="D16" s="19">
        <f t="shared" si="2"/>
        <v>0.3414753678658759</v>
      </c>
      <c r="E16" s="20">
        <f t="shared" si="3"/>
        <v>2.8531167061100025</v>
      </c>
      <c r="F16" s="21">
        <f t="shared" si="4"/>
        <v>0</v>
      </c>
      <c r="G16" s="21">
        <f t="shared" si="5"/>
        <v>0</v>
      </c>
      <c r="H16" s="21">
        <f t="shared" si="6"/>
        <v>0</v>
      </c>
    </row>
    <row r="17" spans="1:8" ht="18" customHeight="1" x14ac:dyDescent="0.2">
      <c r="A17" s="18">
        <v>12</v>
      </c>
      <c r="B17" s="19">
        <f t="shared" si="0"/>
        <v>6.8719476736000096E-2</v>
      </c>
      <c r="C17" s="19">
        <f t="shared" si="1"/>
        <v>0.39999999999999991</v>
      </c>
      <c r="D17" s="19">
        <f t="shared" si="2"/>
        <v>0.32431370884758215</v>
      </c>
      <c r="E17" s="20">
        <f t="shared" si="3"/>
        <v>3.1384283767210026</v>
      </c>
      <c r="F17" s="21">
        <f t="shared" si="4"/>
        <v>0</v>
      </c>
      <c r="G17" s="21">
        <f t="shared" si="5"/>
        <v>0</v>
      </c>
      <c r="H17" s="21">
        <f t="shared" si="6"/>
        <v>0</v>
      </c>
    </row>
    <row r="18" spans="1:8" ht="18" customHeight="1" x14ac:dyDescent="0.2">
      <c r="A18" s="18">
        <v>13</v>
      </c>
      <c r="B18" s="19">
        <f t="shared" si="0"/>
        <v>5.4975581388800078E-2</v>
      </c>
      <c r="C18" s="19">
        <f t="shared" si="1"/>
        <v>0.35</v>
      </c>
      <c r="D18" s="19">
        <f t="shared" si="2"/>
        <v>0.30805407809270302</v>
      </c>
      <c r="E18" s="20">
        <f t="shared" si="3"/>
        <v>3.4522712143931029</v>
      </c>
      <c r="F18" s="21">
        <f t="shared" si="4"/>
        <v>0</v>
      </c>
      <c r="G18" s="21">
        <f t="shared" si="5"/>
        <v>0</v>
      </c>
      <c r="H18" s="21">
        <f t="shared" si="6"/>
        <v>0</v>
      </c>
    </row>
    <row r="19" spans="1:8" ht="18" customHeight="1" x14ac:dyDescent="0.2">
      <c r="A19" s="18">
        <v>14</v>
      </c>
      <c r="B19" s="19">
        <f t="shared" si="0"/>
        <v>4.3980465111040062E-2</v>
      </c>
      <c r="C19" s="19">
        <f t="shared" si="1"/>
        <v>0.29999999999999993</v>
      </c>
      <c r="D19" s="19">
        <f t="shared" si="2"/>
        <v>0.29262940153181782</v>
      </c>
      <c r="E19" s="20">
        <f t="shared" si="3"/>
        <v>3.7974983358324139</v>
      </c>
      <c r="F19" s="21">
        <f t="shared" si="4"/>
        <v>0</v>
      </c>
      <c r="G19" s="21">
        <f t="shared" si="5"/>
        <v>0</v>
      </c>
      <c r="H19" s="21">
        <f t="shared" si="6"/>
        <v>0</v>
      </c>
    </row>
    <row r="20" spans="1:8" ht="18" customHeight="1" x14ac:dyDescent="0.2">
      <c r="A20" s="18">
        <v>15</v>
      </c>
      <c r="B20" s="19">
        <f t="shared" si="0"/>
        <v>3.5184372088832058E-2</v>
      </c>
      <c r="C20" s="19">
        <f t="shared" si="1"/>
        <v>0.25</v>
      </c>
      <c r="D20" s="19">
        <f t="shared" si="2"/>
        <v>0.27798694512710198</v>
      </c>
      <c r="E20" s="20">
        <f t="shared" si="3"/>
        <v>4.1772481694156554</v>
      </c>
      <c r="F20" s="21">
        <f t="shared" si="4"/>
        <v>0</v>
      </c>
      <c r="G20" s="21">
        <f t="shared" si="5"/>
        <v>0</v>
      </c>
      <c r="H20" s="21">
        <f t="shared" si="6"/>
        <v>0</v>
      </c>
    </row>
    <row r="21" spans="1:8" ht="18" customHeight="1" x14ac:dyDescent="0.2">
      <c r="A21" s="18">
        <v>16</v>
      </c>
      <c r="B21" s="19">
        <f t="shared" si="0"/>
        <v>2.8147497671065648E-2</v>
      </c>
      <c r="C21" s="19">
        <f t="shared" si="1"/>
        <v>0.19999999999999996</v>
      </c>
      <c r="D21" s="19">
        <f t="shared" si="2"/>
        <v>0.26408210470668442</v>
      </c>
      <c r="E21" s="20">
        <f t="shared" si="3"/>
        <v>4.5949729863572211</v>
      </c>
      <c r="F21" s="21">
        <f t="shared" si="4"/>
        <v>0</v>
      </c>
      <c r="G21" s="21">
        <f t="shared" si="5"/>
        <v>0</v>
      </c>
      <c r="H21" s="21">
        <f t="shared" si="6"/>
        <v>0</v>
      </c>
    </row>
    <row r="22" spans="1:8" ht="18" customHeight="1" x14ac:dyDescent="0.2">
      <c r="A22" s="18">
        <v>17</v>
      </c>
      <c r="B22" s="19">
        <f t="shared" si="0"/>
        <v>2.251799813685252E-2</v>
      </c>
      <c r="C22" s="19">
        <f t="shared" si="1"/>
        <v>0.14999999999999991</v>
      </c>
      <c r="D22" s="19">
        <f t="shared" si="2"/>
        <v>0.25087525288931889</v>
      </c>
      <c r="E22" s="20">
        <f t="shared" si="3"/>
        <v>5.0544702849929433</v>
      </c>
      <c r="F22" s="21">
        <f t="shared" si="4"/>
        <v>0</v>
      </c>
      <c r="G22" s="21">
        <f t="shared" si="5"/>
        <v>0</v>
      </c>
      <c r="H22" s="21">
        <f t="shared" si="6"/>
        <v>0</v>
      </c>
    </row>
    <row r="23" spans="1:8" ht="18" customHeight="1" x14ac:dyDescent="0.2">
      <c r="A23" s="18">
        <v>18</v>
      </c>
      <c r="B23" s="19">
        <f t="shared" si="0"/>
        <v>1.8014398509482017E-2</v>
      </c>
      <c r="C23" s="19">
        <f t="shared" si="1"/>
        <v>9.9999999999999978E-2</v>
      </c>
      <c r="D23" s="19">
        <f t="shared" si="2"/>
        <v>0.23833011695383732</v>
      </c>
      <c r="E23" s="20">
        <f t="shared" si="3"/>
        <v>5.5599173134922379</v>
      </c>
      <c r="F23" s="21">
        <f t="shared" si="4"/>
        <v>0</v>
      </c>
      <c r="G23" s="21">
        <f t="shared" si="5"/>
        <v>0</v>
      </c>
      <c r="H23" s="21">
        <f t="shared" si="6"/>
        <v>0</v>
      </c>
    </row>
    <row r="24" spans="1:8" ht="18" customHeight="1" x14ac:dyDescent="0.2">
      <c r="A24" s="18">
        <v>19</v>
      </c>
      <c r="B24" s="19">
        <f t="shared" si="0"/>
        <v>1.4411518807585615E-2</v>
      </c>
      <c r="C24" s="19">
        <f t="shared" si="1"/>
        <v>4.9999999999999933E-2</v>
      </c>
      <c r="D24" s="19">
        <f t="shared" si="2"/>
        <v>0.22641292446063763</v>
      </c>
      <c r="E24" s="20">
        <f t="shared" si="3"/>
        <v>6.1159090448414632</v>
      </c>
      <c r="F24" s="21">
        <f t="shared" si="4"/>
        <v>0</v>
      </c>
      <c r="G24" s="21">
        <f t="shared" si="5"/>
        <v>0</v>
      </c>
      <c r="H24" s="21">
        <f t="shared" si="6"/>
        <v>0</v>
      </c>
    </row>
    <row r="25" spans="1:8" ht="18" customHeight="1" x14ac:dyDescent="0.2">
      <c r="A25" s="18">
        <v>20</v>
      </c>
      <c r="B25" s="19">
        <f t="shared" si="0"/>
        <v>1.1529215046068495E-2</v>
      </c>
      <c r="C25" s="19">
        <f t="shared" si="1"/>
        <v>0</v>
      </c>
      <c r="D25" s="19">
        <f t="shared" si="2"/>
        <v>0.21509193491485185</v>
      </c>
      <c r="E25" s="20">
        <f t="shared" si="3"/>
        <v>6.7274999493256091</v>
      </c>
      <c r="F25" s="21">
        <f t="shared" si="4"/>
        <v>0</v>
      </c>
      <c r="G25" s="21">
        <f t="shared" si="5"/>
        <v>0</v>
      </c>
      <c r="H25" s="21">
        <f t="shared" si="6"/>
        <v>0</v>
      </c>
    </row>
    <row r="26" spans="1:8" ht="18" customHeight="1" x14ac:dyDescent="0.2">
      <c r="A26" s="18">
        <v>21</v>
      </c>
      <c r="B26" s="19">
        <f t="shared" si="0"/>
        <v>9.2233720368547975E-3</v>
      </c>
      <c r="C26" s="19">
        <f t="shared" si="1"/>
        <v>0</v>
      </c>
      <c r="D26" s="19">
        <f t="shared" si="2"/>
        <v>0.20433716650773234</v>
      </c>
      <c r="E26" s="20">
        <f t="shared" si="3"/>
        <v>7.4002499442581708</v>
      </c>
      <c r="F26" s="21">
        <f t="shared" si="4"/>
        <v>0</v>
      </c>
      <c r="G26" s="21">
        <f t="shared" si="5"/>
        <v>0</v>
      </c>
      <c r="H26" s="21">
        <f t="shared" si="6"/>
        <v>0</v>
      </c>
    </row>
    <row r="27" spans="1:8" ht="18" customHeight="1" x14ac:dyDescent="0.2">
      <c r="A27" s="18">
        <v>22</v>
      </c>
      <c r="B27" s="19">
        <f t="shared" si="0"/>
        <v>7.3786976294838375E-3</v>
      </c>
      <c r="C27" s="19">
        <f t="shared" si="1"/>
        <v>0</v>
      </c>
      <c r="D27" s="19">
        <f t="shared" si="2"/>
        <v>0.19412022235165721</v>
      </c>
      <c r="E27" s="20">
        <f t="shared" si="3"/>
        <v>8.140274938683989</v>
      </c>
      <c r="F27" s="21">
        <f t="shared" si="4"/>
        <v>0</v>
      </c>
      <c r="G27" s="21">
        <f t="shared" si="5"/>
        <v>0</v>
      </c>
      <c r="H27" s="21">
        <f t="shared" si="6"/>
        <v>0</v>
      </c>
    </row>
    <row r="28" spans="1:8" ht="18" customHeight="1" x14ac:dyDescent="0.2">
      <c r="A28" s="18">
        <v>23</v>
      </c>
      <c r="B28" s="19">
        <f t="shared" si="0"/>
        <v>5.902958103587071E-3</v>
      </c>
      <c r="C28" s="19">
        <f t="shared" si="1"/>
        <v>0</v>
      </c>
      <c r="D28" s="19">
        <f t="shared" si="2"/>
        <v>0.18441416831873012</v>
      </c>
      <c r="E28" s="20">
        <f t="shared" si="3"/>
        <v>8.9543024325523888</v>
      </c>
      <c r="F28" s="21">
        <f t="shared" si="4"/>
        <v>0</v>
      </c>
      <c r="G28" s="21">
        <f t="shared" si="5"/>
        <v>0</v>
      </c>
      <c r="H28" s="21">
        <f t="shared" si="6"/>
        <v>0</v>
      </c>
    </row>
    <row r="29" spans="1:8" ht="18" customHeight="1" x14ac:dyDescent="0.2">
      <c r="A29" s="18">
        <v>24</v>
      </c>
      <c r="B29" s="19">
        <f t="shared" si="0"/>
        <v>4.722366482869657E-3</v>
      </c>
      <c r="C29" s="19">
        <f t="shared" si="1"/>
        <v>0</v>
      </c>
      <c r="D29" s="19">
        <f t="shared" si="2"/>
        <v>0.1751934384451215</v>
      </c>
      <c r="E29" s="20">
        <f t="shared" si="3"/>
        <v>9.8497326758076262</v>
      </c>
      <c r="F29" s="21">
        <f t="shared" si="4"/>
        <v>0</v>
      </c>
      <c r="G29" s="21">
        <f t="shared" si="5"/>
        <v>0</v>
      </c>
      <c r="H29" s="21">
        <f t="shared" si="6"/>
        <v>0</v>
      </c>
    </row>
    <row r="30" spans="1:8" ht="18" customHeight="1" x14ac:dyDescent="0.2">
      <c r="A30" s="18">
        <v>25</v>
      </c>
      <c r="B30" s="19">
        <f t="shared" si="0"/>
        <v>3.7778931862957259E-3</v>
      </c>
      <c r="C30" s="19">
        <f t="shared" si="1"/>
        <v>0</v>
      </c>
      <c r="D30" s="19">
        <f t="shared" si="2"/>
        <v>0.16643375579402936</v>
      </c>
      <c r="E30" s="20">
        <f t="shared" si="3"/>
        <v>10.834705943388391</v>
      </c>
      <c r="F30" s="21">
        <f t="shared" si="4"/>
        <v>0</v>
      </c>
      <c r="G30" s="21">
        <f t="shared" si="5"/>
        <v>0</v>
      </c>
      <c r="H30" s="21">
        <f t="shared" si="6"/>
        <v>0</v>
      </c>
    </row>
    <row r="31" spans="1:8" ht="18" customHeight="1" x14ac:dyDescent="0.2">
      <c r="A31" s="18">
        <v>26</v>
      </c>
      <c r="B31" s="19">
        <f t="shared" si="0"/>
        <v>3.0223145490365813E-3</v>
      </c>
      <c r="C31" s="19">
        <f t="shared" si="1"/>
        <v>0</v>
      </c>
      <c r="D31" s="19">
        <f t="shared" si="2"/>
        <v>0.15811206263990987</v>
      </c>
      <c r="E31" s="20">
        <f t="shared" si="3"/>
        <v>11.918176537727231</v>
      </c>
      <c r="F31" s="21">
        <f t="shared" si="4"/>
        <v>0</v>
      </c>
      <c r="G31" s="21">
        <f t="shared" si="5"/>
        <v>0</v>
      </c>
      <c r="H31" s="21">
        <f t="shared" si="6"/>
        <v>0</v>
      </c>
    </row>
    <row r="32" spans="1:8" ht="18" customHeight="1" x14ac:dyDescent="0.2">
      <c r="A32" s="18">
        <v>27</v>
      </c>
      <c r="B32" s="19">
        <f t="shared" si="0"/>
        <v>2.4178516392292649E-3</v>
      </c>
      <c r="C32" s="19">
        <f t="shared" si="1"/>
        <v>0</v>
      </c>
      <c r="D32" s="19">
        <f t="shared" si="2"/>
        <v>0.15020645682570535</v>
      </c>
      <c r="E32" s="20">
        <f t="shared" si="3"/>
        <v>13.109994191499956</v>
      </c>
      <c r="F32" s="21">
        <f t="shared" si="4"/>
        <v>0</v>
      </c>
      <c r="G32" s="21">
        <f t="shared" si="5"/>
        <v>0</v>
      </c>
      <c r="H32" s="21">
        <f t="shared" si="6"/>
        <v>0</v>
      </c>
    </row>
    <row r="33" spans="1:8" ht="18" customHeight="1" x14ac:dyDescent="0.2">
      <c r="A33" s="18">
        <v>28</v>
      </c>
      <c r="B33" s="19">
        <f t="shared" si="0"/>
        <v>1.9342813113834127E-3</v>
      </c>
      <c r="C33" s="19">
        <f t="shared" si="1"/>
        <v>0</v>
      </c>
      <c r="D33" s="19">
        <f t="shared" si="2"/>
        <v>0.14269613264331554</v>
      </c>
      <c r="E33" s="20">
        <f t="shared" si="3"/>
        <v>14.420993610649951</v>
      </c>
      <c r="F33" s="21">
        <f t="shared" si="4"/>
        <v>0</v>
      </c>
      <c r="G33" s="21">
        <f t="shared" si="5"/>
        <v>0</v>
      </c>
      <c r="H33" s="21">
        <f t="shared" si="6"/>
        <v>0</v>
      </c>
    </row>
    <row r="34" spans="1:8" ht="18" customHeight="1" x14ac:dyDescent="0.2">
      <c r="A34" s="18">
        <v>29</v>
      </c>
      <c r="B34" s="19">
        <f t="shared" si="0"/>
        <v>1.5474250491067302E-3</v>
      </c>
      <c r="C34" s="19">
        <f t="shared" si="1"/>
        <v>0</v>
      </c>
      <c r="D34" s="19">
        <f t="shared" si="2"/>
        <v>0.13556132534059753</v>
      </c>
      <c r="E34" s="20">
        <f t="shared" si="3"/>
        <v>15.863092971714947</v>
      </c>
      <c r="F34" s="21">
        <f t="shared" si="4"/>
        <v>0</v>
      </c>
      <c r="G34" s="21">
        <f t="shared" si="5"/>
        <v>0</v>
      </c>
      <c r="H34" s="21">
        <f t="shared" si="6"/>
        <v>0</v>
      </c>
    </row>
    <row r="35" spans="1:8" ht="18" customHeight="1" x14ac:dyDescent="0.2">
      <c r="A35" s="18">
        <v>30</v>
      </c>
      <c r="B35" s="19">
        <f t="shared" si="0"/>
        <v>1.2379400392853841E-3</v>
      </c>
      <c r="C35" s="19">
        <f t="shared" si="1"/>
        <v>0</v>
      </c>
      <c r="D35" s="19">
        <f t="shared" si="2"/>
        <v>0.12878325873829152</v>
      </c>
      <c r="E35" s="20">
        <f t="shared" si="3"/>
        <v>17.449402268886445</v>
      </c>
      <c r="F35" s="21">
        <f t="shared" si="4"/>
        <v>0</v>
      </c>
      <c r="G35" s="21">
        <f t="shared" si="5"/>
        <v>0</v>
      </c>
      <c r="H35" s="21">
        <f t="shared" si="6"/>
        <v>0</v>
      </c>
    </row>
    <row r="37" spans="1:8" ht="24" customHeight="1" x14ac:dyDescent="0.2">
      <c r="A37" s="22" t="s">
        <v>53</v>
      </c>
      <c r="B37" s="10" t="s">
        <v>54</v>
      </c>
      <c r="C37" s="10"/>
      <c r="D37" s="10"/>
      <c r="E37" s="10"/>
      <c r="F37" s="23">
        <f>SUM(F5:F35)</f>
        <v>255.62736120471934</v>
      </c>
      <c r="G37" s="23">
        <f>SUM(G5:G35)</f>
        <v>469.2771644714764</v>
      </c>
      <c r="H37" s="23">
        <f>SUM(H5:H35)</f>
        <v>325.6019596544121</v>
      </c>
    </row>
    <row r="39" spans="1:8" x14ac:dyDescent="0.2">
      <c r="A39" s="10" t="s">
        <v>55</v>
      </c>
      <c r="B39" s="10"/>
      <c r="C39" s="10"/>
      <c r="D39" s="10"/>
      <c r="E39" s="10"/>
      <c r="F39" s="10"/>
      <c r="G39" s="10"/>
      <c r="H39" s="10"/>
    </row>
  </sheetData>
  <mergeCells count="4">
    <mergeCell ref="A1:H1"/>
    <mergeCell ref="A2:H2"/>
    <mergeCell ref="B37:E37"/>
    <mergeCell ref="A39:H39"/>
  </mergeCells>
  <pageMargins left="0.5" right="0.5" top="0.5" bottom="0.5"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2"/>
  <sheetViews>
    <sheetView showGridLines="0" zoomScaleNormal="100" workbookViewId="0"/>
  </sheetViews>
  <sheetFormatPr baseColWidth="10" defaultColWidth="8.6640625" defaultRowHeight="15" x14ac:dyDescent="0.2"/>
  <cols>
    <col min="1" max="1" width="2" customWidth="1"/>
    <col min="2" max="2" width="30" customWidth="1"/>
    <col min="3" max="5" width="16" customWidth="1"/>
    <col min="6" max="6" width="4" customWidth="1"/>
  </cols>
  <sheetData>
    <row r="1" spans="1:6" ht="31.5" customHeight="1" x14ac:dyDescent="0.2">
      <c r="A1" s="5" t="s">
        <v>56</v>
      </c>
      <c r="B1" s="5"/>
      <c r="C1" s="5"/>
      <c r="D1" s="5"/>
      <c r="E1" s="5"/>
      <c r="F1" s="5"/>
    </row>
    <row r="2" spans="1:6" ht="18" customHeight="1" x14ac:dyDescent="0.2">
      <c r="A2" s="10" t="s">
        <v>57</v>
      </c>
      <c r="B2" s="10"/>
      <c r="C2" s="10"/>
      <c r="D2" s="10"/>
      <c r="E2" s="10"/>
      <c r="F2" s="10"/>
    </row>
    <row r="4" spans="1:6" ht="25.5" customHeight="1" x14ac:dyDescent="0.2">
      <c r="B4" s="24" t="s">
        <v>58</v>
      </c>
      <c r="C4" s="17" t="s">
        <v>59</v>
      </c>
      <c r="D4" s="17" t="s">
        <v>60</v>
      </c>
      <c r="E4" s="17" t="s">
        <v>61</v>
      </c>
    </row>
    <row r="5" spans="1:6" ht="21.75" customHeight="1" x14ac:dyDescent="0.2">
      <c r="B5" s="25" t="s">
        <v>62</v>
      </c>
      <c r="C5" s="26">
        <f>LN(0.5)/LN(r_const)</f>
        <v>3.1062837195053903</v>
      </c>
      <c r="D5" s="26">
        <f>IFERROR((P0_lin-0.5)/drop_lin,NA())</f>
        <v>10</v>
      </c>
      <c r="E5" s="27">
        <f>IFERROR(INDEX(Cálculo!$A$5:$A$35,MATCH(0.5,Cálculo!$D$5:$D$35,-1))+(INDEX(Cálculo!$D$5:$D$35,MATCH(0.5,Cálculo!$D$5:$D$35,-1))-0.5)/(INDEX(Cálculo!$D$5:$D$35,MATCH(0.5,Cálculo!$D$5:$D$35,-1))-INDEX(Cálculo!$D$5:$D$35,MATCH(0.5,Cálculo!$D$5:$D$35,-1)+1)),NA())</f>
        <v>4.3710215360352507</v>
      </c>
    </row>
    <row r="6" spans="1:6" ht="21.75" customHeight="1" x14ac:dyDescent="0.2">
      <c r="B6" s="25" t="s">
        <v>63</v>
      </c>
      <c r="C6" s="28">
        <f>Cálculo!F37</f>
        <v>255.62736120471934</v>
      </c>
      <c r="D6" s="28">
        <f>Cálculo!G37</f>
        <v>469.2771644714764</v>
      </c>
      <c r="E6" s="29">
        <f>Cálculo!H37</f>
        <v>325.6019596544121</v>
      </c>
    </row>
    <row r="7" spans="1:6" ht="21.75" customHeight="1" x14ac:dyDescent="0.2">
      <c r="B7" s="30" t="s">
        <v>64</v>
      </c>
      <c r="C7" s="31" t="s">
        <v>65</v>
      </c>
      <c r="D7" s="32">
        <f>D6/C6-1</f>
        <v>0.83578613126493706</v>
      </c>
      <c r="E7" s="33">
        <f>E6/C6-1</f>
        <v>0.27373673193634995</v>
      </c>
    </row>
    <row r="9" spans="1:6" ht="15.75" customHeight="1" x14ac:dyDescent="0.2">
      <c r="B9" s="3" t="s">
        <v>66</v>
      </c>
      <c r="C9" s="3"/>
      <c r="D9" s="3"/>
      <c r="E9" s="3"/>
    </row>
    <row r="11" spans="1:6" ht="21.75" customHeight="1" x14ac:dyDescent="0.2">
      <c r="B11" s="2" t="s">
        <v>67</v>
      </c>
      <c r="C11" s="2"/>
      <c r="D11" s="2"/>
      <c r="E11" s="2"/>
    </row>
    <row r="32" spans="2:5" ht="23.75" customHeight="1" x14ac:dyDescent="0.2">
      <c r="B32" s="1" t="s">
        <v>68</v>
      </c>
      <c r="C32" s="1"/>
      <c r="D32" s="1"/>
      <c r="E32" s="1"/>
    </row>
  </sheetData>
  <mergeCells count="5">
    <mergeCell ref="A1:F1"/>
    <mergeCell ref="A2:F2"/>
    <mergeCell ref="B9:E9"/>
    <mergeCell ref="B11:E11"/>
    <mergeCell ref="B32:E32"/>
  </mergeCells>
  <pageMargins left="0.5" right="0.5" top="0.5" bottom="0.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Léeme</vt:lpstr>
      <vt:lpstr>Parámetros</vt:lpstr>
      <vt:lpstr>Cálculo</vt:lpstr>
      <vt:lpstr>Resumen</vt:lpstr>
      <vt:lpstr>alpha_o</vt:lpstr>
      <vt:lpstr>Cálculo!Área_de_impresión</vt:lpstr>
      <vt:lpstr>Léeme!Área_de_impresión</vt:lpstr>
      <vt:lpstr>Parámetros!Área_de_impresión</vt:lpstr>
      <vt:lpstr>Resumen!Área_de_impresión</vt:lpstr>
      <vt:lpstr>d_disc</vt:lpstr>
      <vt:lpstr>drop_lin</vt:lpstr>
      <vt:lpstr>M_marg</vt:lpstr>
      <vt:lpstr>P0_lin</vt:lpstr>
      <vt:lpstr>r_const</vt:lpstr>
      <vt:lpstr>r_leal</vt:lpstr>
      <vt:lpstr>r_nolea</vt:lpstr>
      <vt:lpstr>T_horiz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MANUEL ANTONIO DELGADO TENORIO</cp:lastModifiedBy>
  <cp:revision>1</cp:revision>
  <dcterms:created xsi:type="dcterms:W3CDTF">2026-05-09T17:36:23Z</dcterms:created>
  <dcterms:modified xsi:type="dcterms:W3CDTF">2026-06-19T16:16:40Z</dcterms:modified>
  <dc:language>en-US</dc:language>
</cp:coreProperties>
</file>